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3" i="1"/>
  <c r="K22"/>
  <c r="K24" s="1"/>
  <c r="K25" s="1"/>
  <c r="C23"/>
  <c r="C18"/>
  <c r="B18"/>
  <c r="N19"/>
  <c r="O19"/>
  <c r="P19"/>
  <c r="Q19"/>
  <c r="R19"/>
  <c r="S19"/>
  <c r="N20"/>
  <c r="O20"/>
  <c r="P20"/>
  <c r="Q20"/>
  <c r="R20"/>
  <c r="S20"/>
  <c r="M19"/>
  <c r="M20"/>
  <c r="L20"/>
  <c r="L19"/>
  <c r="E4"/>
  <c r="C11"/>
  <c r="C6"/>
  <c r="B6"/>
  <c r="C8" s="1"/>
  <c r="K27" l="1"/>
  <c r="K28" s="1"/>
  <c r="D8"/>
  <c r="C10"/>
  <c r="C20"/>
  <c r="C22" s="1"/>
</calcChain>
</file>

<file path=xl/sharedStrings.xml><?xml version="1.0" encoding="utf-8"?>
<sst xmlns="http://schemas.openxmlformats.org/spreadsheetml/2006/main" count="50" uniqueCount="40">
  <si>
    <t>Truck and Trailer Weights</t>
  </si>
  <si>
    <t>Truck</t>
  </si>
  <si>
    <t>Front</t>
  </si>
  <si>
    <t>Rear</t>
  </si>
  <si>
    <t>w/Trailer</t>
  </si>
  <si>
    <t>Bobtail</t>
  </si>
  <si>
    <t>Total</t>
  </si>
  <si>
    <t>Pin Weight</t>
  </si>
  <si>
    <t>Amount front axle is unloaded by trailer pin weight</t>
  </si>
  <si>
    <t>Trailer axles</t>
  </si>
  <si>
    <t>Total Truck/trailer</t>
  </si>
  <si>
    <t>Total Trailer</t>
  </si>
  <si>
    <t>Tire Inflation</t>
  </si>
  <si>
    <t>PSI</t>
  </si>
  <si>
    <t>Per wheel</t>
  </si>
  <si>
    <t>Capacity</t>
  </si>
  <si>
    <t>Total Trailer Axle Weight</t>
  </si>
  <si>
    <t>per wheel</t>
  </si>
  <si>
    <t>Added in my weight since I was not in the truck for the second weighing</t>
  </si>
  <si>
    <t>Tires</t>
  </si>
  <si>
    <t>x 4 tires (2 axles)</t>
  </si>
  <si>
    <t>x 6 tires (3 axles)</t>
  </si>
  <si>
    <t>With me, Poppy in truck</t>
  </si>
  <si>
    <t>250 gallons fuel</t>
  </si>
  <si>
    <t>50% water in trailer</t>
  </si>
  <si>
    <t>Axles/3 (per axle)</t>
  </si>
  <si>
    <t>Axles/2 (per axle)</t>
  </si>
  <si>
    <t>Number of Wheels (1)</t>
  </si>
  <si>
    <t>After loading trailer - 4/23/11</t>
  </si>
  <si>
    <t>Empty black/grey</t>
  </si>
  <si>
    <t>Goodyear G114 H-rated 215/75 R17.5</t>
  </si>
  <si>
    <t>Change this for either just the axles, or the entire trailer depending on what weights you want.</t>
  </si>
  <si>
    <t xml:space="preserve">Note: For lifting over a speed bump where most weight shifts to 2 axles </t>
  </si>
  <si>
    <t>Safety factor</t>
  </si>
  <si>
    <t>Multiplier for safety. 10% is 1.1, etc.  Change to 1.0 if no safety factor</t>
  </si>
  <si>
    <t>Does not include Safety Factor - it is inherent in using 2 axles.</t>
  </si>
  <si>
    <t>Total axle weight w/Safety factor</t>
  </si>
  <si>
    <t>Three axles</t>
  </si>
  <si>
    <t>Includes Safety Factor - use with orange row of chart to find inflation</t>
  </si>
  <si>
    <t>Before furniture and loading. Empty trailer. Empty black/grey. Full propane.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</si>
</sst>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4" borderId="0" applyNumberFormat="0" applyBorder="0" applyAlignment="0" applyProtection="0"/>
  </cellStyleXfs>
  <cellXfs count="12">
    <xf numFmtId="0" fontId="0" fillId="0" borderId="0" xfId="0"/>
    <xf numFmtId="0" fontId="1" fillId="2" borderId="0" xfId="1"/>
    <xf numFmtId="0" fontId="3" fillId="0" borderId="0" xfId="0" applyFont="1"/>
    <xf numFmtId="0" fontId="4" fillId="0" borderId="0" xfId="0" applyFont="1"/>
    <xf numFmtId="0" fontId="0" fillId="2" borderId="0" xfId="1" applyFont="1"/>
    <xf numFmtId="0" fontId="2" fillId="3" borderId="0" xfId="2"/>
    <xf numFmtId="1" fontId="0" fillId="0" borderId="0" xfId="0" applyNumberFormat="1"/>
    <xf numFmtId="1" fontId="2" fillId="3" borderId="0" xfId="2" applyNumberFormat="1"/>
    <xf numFmtId="0" fontId="5" fillId="0" borderId="0" xfId="0" applyFont="1"/>
    <xf numFmtId="0" fontId="0" fillId="0" borderId="0" xfId="0" applyAlignment="1">
      <alignment horizontal="left"/>
    </xf>
    <xf numFmtId="0" fontId="6" fillId="4" borderId="0" xfId="3"/>
    <xf numFmtId="0" fontId="0" fillId="5" borderId="0" xfId="0" applyFill="1"/>
  </cellXfs>
  <cellStyles count="4">
    <cellStyle name="40% - Accent3" xfId="1" builtinId="39"/>
    <cellStyle name="60% - Accent4" xfId="2" builtinId="44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workbookViewId="0">
      <selection activeCell="E4" sqref="E4"/>
    </sheetView>
  </sheetViews>
  <sheetFormatPr defaultRowHeight="15"/>
  <cols>
    <col min="1" max="1" width="12.42578125" customWidth="1"/>
    <col min="3" max="3" width="11.85546875" bestFit="1" customWidth="1"/>
    <col min="6" max="6" width="3.28515625" customWidth="1"/>
    <col min="8" max="8" width="24.42578125" bestFit="1" customWidth="1"/>
    <col min="9" max="9" width="9.28515625" customWidth="1"/>
    <col min="10" max="10" width="30.85546875" bestFit="1" customWidth="1"/>
  </cols>
  <sheetData>
    <row r="1" spans="1:19" ht="18.75">
      <c r="A1" s="3" t="s">
        <v>0</v>
      </c>
    </row>
    <row r="3" spans="1:19" ht="18.75">
      <c r="A3" s="2" t="s">
        <v>1</v>
      </c>
      <c r="B3" s="2" t="s">
        <v>5</v>
      </c>
      <c r="C3" s="2" t="s">
        <v>4</v>
      </c>
      <c r="E3" t="s">
        <v>39</v>
      </c>
    </row>
    <row r="4" spans="1:19">
      <c r="A4" t="s">
        <v>2</v>
      </c>
      <c r="B4">
        <v>10520</v>
      </c>
      <c r="C4">
        <v>9660</v>
      </c>
      <c r="E4">
        <f>B4-C4</f>
        <v>860</v>
      </c>
      <c r="G4" t="s">
        <v>8</v>
      </c>
    </row>
    <row r="5" spans="1:19">
      <c r="A5" t="s">
        <v>3</v>
      </c>
      <c r="B5">
        <v>8640</v>
      </c>
      <c r="C5">
        <v>14080</v>
      </c>
    </row>
    <row r="6" spans="1:19">
      <c r="A6" s="1" t="s">
        <v>6</v>
      </c>
      <c r="B6" s="1">
        <f>SUM(B4:B5)</f>
        <v>19160</v>
      </c>
      <c r="C6" s="1">
        <f>SUM(C4:C5)</f>
        <v>23740</v>
      </c>
    </row>
    <row r="7" spans="1:19">
      <c r="A7" s="1"/>
      <c r="B7" s="1"/>
      <c r="C7" s="1"/>
    </row>
    <row r="8" spans="1:19">
      <c r="A8" t="s">
        <v>7</v>
      </c>
      <c r="C8">
        <f>C6-B6</f>
        <v>4580</v>
      </c>
      <c r="D8">
        <f>210+C8</f>
        <v>4790</v>
      </c>
      <c r="G8" t="s">
        <v>18</v>
      </c>
    </row>
    <row r="9" spans="1:19">
      <c r="A9" t="s">
        <v>9</v>
      </c>
      <c r="C9">
        <v>14500</v>
      </c>
    </row>
    <row r="10" spans="1:19">
      <c r="A10" t="s">
        <v>11</v>
      </c>
      <c r="C10" s="5">
        <f>C8+C9</f>
        <v>19080</v>
      </c>
    </row>
    <row r="11" spans="1:19">
      <c r="A11" s="4" t="s">
        <v>10</v>
      </c>
      <c r="B11" s="1"/>
      <c r="C11" s="1">
        <f>C4+C5+C9</f>
        <v>38240</v>
      </c>
    </row>
    <row r="14" spans="1:19" ht="18.75">
      <c r="I14" s="3" t="s">
        <v>12</v>
      </c>
    </row>
    <row r="15" spans="1:19" ht="18.75">
      <c r="A15" s="2" t="s">
        <v>1</v>
      </c>
      <c r="B15" s="2" t="s">
        <v>5</v>
      </c>
      <c r="C15" s="2" t="s">
        <v>4</v>
      </c>
      <c r="E15" t="s">
        <v>28</v>
      </c>
    </row>
    <row r="16" spans="1:19">
      <c r="A16" t="s">
        <v>2</v>
      </c>
      <c r="B16">
        <v>10480</v>
      </c>
      <c r="C16">
        <v>9780</v>
      </c>
      <c r="E16" t="s">
        <v>22</v>
      </c>
      <c r="I16" s="11" t="s">
        <v>30</v>
      </c>
      <c r="J16" s="11"/>
      <c r="K16" t="s">
        <v>13</v>
      </c>
      <c r="L16" s="8">
        <v>90</v>
      </c>
      <c r="M16" s="8">
        <v>95</v>
      </c>
      <c r="N16" s="8">
        <v>100</v>
      </c>
      <c r="O16" s="8">
        <v>105</v>
      </c>
      <c r="P16" s="8">
        <v>110</v>
      </c>
      <c r="Q16" s="8">
        <v>115</v>
      </c>
      <c r="R16" s="8">
        <v>120</v>
      </c>
      <c r="S16" s="8">
        <v>125</v>
      </c>
    </row>
    <row r="17" spans="1:19">
      <c r="A17" t="s">
        <v>3</v>
      </c>
      <c r="B17">
        <v>8540</v>
      </c>
      <c r="C17">
        <v>14940</v>
      </c>
      <c r="E17" t="s">
        <v>23</v>
      </c>
    </row>
    <row r="18" spans="1:19">
      <c r="A18" s="1" t="s">
        <v>6</v>
      </c>
      <c r="B18" s="1">
        <f>SUM(B16:B17)</f>
        <v>19020</v>
      </c>
      <c r="C18" s="1">
        <f>SUM(C16:C17)</f>
        <v>24720</v>
      </c>
      <c r="E18" t="s">
        <v>24</v>
      </c>
      <c r="I18" t="s">
        <v>19</v>
      </c>
      <c r="J18" t="s">
        <v>27</v>
      </c>
      <c r="K18" t="s">
        <v>15</v>
      </c>
      <c r="L18" s="10">
        <v>3695</v>
      </c>
      <c r="M18" s="10">
        <v>3860</v>
      </c>
      <c r="N18" s="10">
        <v>4020</v>
      </c>
      <c r="O18" s="10">
        <v>4180</v>
      </c>
      <c r="P18" s="10">
        <v>4340</v>
      </c>
      <c r="Q18" s="10">
        <v>4495</v>
      </c>
      <c r="R18" s="10">
        <v>4650</v>
      </c>
      <c r="S18" s="10">
        <v>4805</v>
      </c>
    </row>
    <row r="19" spans="1:19">
      <c r="A19" s="1"/>
      <c r="B19" s="1"/>
      <c r="C19" s="1"/>
      <c r="E19" t="s">
        <v>29</v>
      </c>
      <c r="I19" s="9">
        <v>4</v>
      </c>
      <c r="J19" t="s">
        <v>20</v>
      </c>
      <c r="L19">
        <f t="shared" ref="L19:S19" si="0">$I$19*L18</f>
        <v>14780</v>
      </c>
      <c r="M19">
        <f t="shared" si="0"/>
        <v>15440</v>
      </c>
      <c r="N19">
        <f t="shared" si="0"/>
        <v>16080</v>
      </c>
      <c r="O19">
        <f t="shared" si="0"/>
        <v>16720</v>
      </c>
      <c r="P19">
        <f t="shared" si="0"/>
        <v>17360</v>
      </c>
      <c r="Q19">
        <f t="shared" si="0"/>
        <v>17980</v>
      </c>
      <c r="R19">
        <f t="shared" si="0"/>
        <v>18600</v>
      </c>
      <c r="S19">
        <f t="shared" si="0"/>
        <v>19220</v>
      </c>
    </row>
    <row r="20" spans="1:19">
      <c r="A20" t="s">
        <v>7</v>
      </c>
      <c r="C20">
        <f>C18-B18</f>
        <v>5700</v>
      </c>
      <c r="I20" s="9">
        <v>6</v>
      </c>
      <c r="J20" t="s">
        <v>21</v>
      </c>
      <c r="L20">
        <f t="shared" ref="L20:S20" si="1">$I$20*L18</f>
        <v>22170</v>
      </c>
      <c r="M20">
        <f t="shared" si="1"/>
        <v>23160</v>
      </c>
      <c r="N20">
        <f t="shared" si="1"/>
        <v>24120</v>
      </c>
      <c r="O20">
        <f t="shared" si="1"/>
        <v>25080</v>
      </c>
      <c r="P20">
        <f t="shared" si="1"/>
        <v>26040</v>
      </c>
      <c r="Q20">
        <f t="shared" si="1"/>
        <v>26970</v>
      </c>
      <c r="R20">
        <f t="shared" si="1"/>
        <v>27900</v>
      </c>
      <c r="S20">
        <f t="shared" si="1"/>
        <v>28830</v>
      </c>
    </row>
    <row r="21" spans="1:19">
      <c r="A21" t="s">
        <v>9</v>
      </c>
      <c r="C21">
        <v>17120</v>
      </c>
    </row>
    <row r="22" spans="1:19">
      <c r="A22" t="s">
        <v>11</v>
      </c>
      <c r="C22" s="5">
        <f>C20+C21</f>
        <v>22820</v>
      </c>
      <c r="J22" t="s">
        <v>16</v>
      </c>
      <c r="K22">
        <f>C21</f>
        <v>17120</v>
      </c>
      <c r="M22" t="s">
        <v>31</v>
      </c>
    </row>
    <row r="23" spans="1:19">
      <c r="A23" s="4" t="s">
        <v>10</v>
      </c>
      <c r="B23" s="1"/>
      <c r="C23" s="1">
        <f>C16+C17+C21</f>
        <v>41840</v>
      </c>
      <c r="J23" t="s">
        <v>36</v>
      </c>
      <c r="K23">
        <f>K22*K30</f>
        <v>18832</v>
      </c>
    </row>
    <row r="24" spans="1:19">
      <c r="J24" t="s">
        <v>25</v>
      </c>
      <c r="K24" s="6">
        <f>K22/3</f>
        <v>5706.666666666667</v>
      </c>
      <c r="M24" t="s">
        <v>37</v>
      </c>
    </row>
    <row r="25" spans="1:19">
      <c r="J25" t="s">
        <v>14</v>
      </c>
      <c r="K25" s="7">
        <f>K24/2</f>
        <v>2853.3333333333335</v>
      </c>
      <c r="M25" t="s">
        <v>38</v>
      </c>
    </row>
    <row r="27" spans="1:19">
      <c r="J27" t="s">
        <v>26</v>
      </c>
      <c r="K27">
        <f>K22/2</f>
        <v>8560</v>
      </c>
      <c r="M27" t="s">
        <v>32</v>
      </c>
    </row>
    <row r="28" spans="1:19">
      <c r="J28" t="s">
        <v>17</v>
      </c>
      <c r="K28" s="5">
        <f>K27/2</f>
        <v>4280</v>
      </c>
      <c r="M28" t="s">
        <v>35</v>
      </c>
    </row>
    <row r="30" spans="1:19">
      <c r="J30" t="s">
        <v>33</v>
      </c>
      <c r="K30">
        <v>1.1000000000000001</v>
      </c>
      <c r="M30" t="s">
        <v>34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Mayer</dc:creator>
  <cp:lastModifiedBy>Jack_Mayer</cp:lastModifiedBy>
  <dcterms:created xsi:type="dcterms:W3CDTF">2010-02-06T15:00:25Z</dcterms:created>
  <dcterms:modified xsi:type="dcterms:W3CDTF">2011-06-12T15:48:25Z</dcterms:modified>
</cp:coreProperties>
</file>